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25" windowHeight="10920" activeTab="0"/>
  </bookViews>
  <sheets>
    <sheet name="инф. за 2 полугодие 2015г." sheetId="1" r:id="rId1"/>
  </sheets>
  <definedNames>
    <definedName name="_xlnm.Print_Titles" localSheetId="0">'инф. за 2 полугодие 2015г.'!$19:$21</definedName>
    <definedName name="_xlnm.Print_Area" localSheetId="0">'инф. за 2 полугодие 2015г.'!$A$1:$S$49</definedName>
  </definedNames>
  <calcPr fullCalcOnLoad="1"/>
</workbook>
</file>

<file path=xl/sharedStrings.xml><?xml version="1.0" encoding="utf-8"?>
<sst xmlns="http://schemas.openxmlformats.org/spreadsheetml/2006/main" count="219" uniqueCount="61">
  <si>
    <t>№ п/п</t>
  </si>
  <si>
    <t>Наименование мероприятия</t>
  </si>
  <si>
    <t>годы реализации мероприятий</t>
  </si>
  <si>
    <t>Ед. изм.</t>
  </si>
  <si>
    <t>Технические параметры</t>
  </si>
  <si>
    <t>Сумма инвестиций</t>
  </si>
  <si>
    <t>Источник инвестиций</t>
  </si>
  <si>
    <t>Причины отклонений</t>
  </si>
  <si>
    <t>Плановые параметры (показатели) мероприятия, объекта инвестиционной программы, учтенной в предельной цене</t>
  </si>
  <si>
    <t>Исполнение, фактические параметры (показатели) мероприятия, объекта инвестиционной программы, учтенной в предельной цене (ежеквартально, с нарастающим итогом)</t>
  </si>
  <si>
    <t>шт.</t>
  </si>
  <si>
    <t>тыс.тенге</t>
  </si>
  <si>
    <t>Кем утверждена                          (дата, номер приказа)</t>
  </si>
  <si>
    <t>Отклонение в %</t>
  </si>
  <si>
    <t>Наименование показателей инвестиционной программы (проекта)            (с указанием периода действия)</t>
  </si>
  <si>
    <t>об исполнении либо неисполнении инвестиционной программы (проекта)</t>
  </si>
  <si>
    <t>-</t>
  </si>
  <si>
    <t>ТОО "Павлодарэнергосбыт" 990140002737</t>
  </si>
  <si>
    <t>Всего:</t>
  </si>
  <si>
    <t>2 квартал</t>
  </si>
  <si>
    <t>амортизация</t>
  </si>
  <si>
    <t>Реконструкция здания по ул.Ломова,160</t>
  </si>
  <si>
    <t>2015 год</t>
  </si>
  <si>
    <t>Техническое перевооружение основных средств на 2015 год</t>
  </si>
  <si>
    <t>Приказ ТОО "Павлодарэнергосбыт"    № 557 от 05.11.2014г.</t>
  </si>
  <si>
    <t>1 квартал</t>
  </si>
  <si>
    <t>POS-терминал PAX S80</t>
  </si>
  <si>
    <t>Счетчик банкнот Magner 75 UD</t>
  </si>
  <si>
    <t>Принтер лазерный, НP LJ 2035 + кабель USB</t>
  </si>
  <si>
    <t>Кондиционер АСР-42А</t>
  </si>
  <si>
    <t>Кондиционер АСH-12H-3</t>
  </si>
  <si>
    <t>Шредер</t>
  </si>
  <si>
    <t>(полугодие)</t>
  </si>
  <si>
    <t xml:space="preserve">Компьютер в комплекте: MAC MINI MODEL A1347 1.4GHZ/4GB/500GB+монитор21,5+мышь+клавиатура (Каz/Rus/Eng),                 </t>
  </si>
  <si>
    <t>Приказ ТОО "Павлодарэнергосбыт"              № 374 от 28.07.2015г. о внесении изменений в приказ № 557 от 05.11.2014г.</t>
  </si>
  <si>
    <t>3 квартал</t>
  </si>
  <si>
    <t>Кондиционер АСH-24А</t>
  </si>
  <si>
    <t>Система видеонаблюдения</t>
  </si>
  <si>
    <t>Программное обеспечение 1С УПП</t>
  </si>
  <si>
    <t>Приложение 8</t>
  </si>
  <si>
    <t>к Правилам ценообразования</t>
  </si>
  <si>
    <t xml:space="preserve">на регулируемых рынках, </t>
  </si>
  <si>
    <t>утверждения и корректировки</t>
  </si>
  <si>
    <t>инвестиционной программы (проекта)</t>
  </si>
  <si>
    <t>субъекта регулируемого рынка</t>
  </si>
  <si>
    <t>Полугодовая информация</t>
  </si>
  <si>
    <t>за 2 полугодие 2015 года</t>
  </si>
  <si>
    <t>Сетевой видеорегистратор</t>
  </si>
  <si>
    <t>4 квартал</t>
  </si>
  <si>
    <t>Телефакс Panasonic KX-FT982RU (AOH, Caller ID)</t>
  </si>
  <si>
    <t xml:space="preserve">МФУ Саnon I-Sensys 6140dn </t>
  </si>
  <si>
    <t>(наименование, БИН/ИИН субъекта регулируемого рынка)</t>
  </si>
  <si>
    <t>Лицензия на 1С УПП</t>
  </si>
  <si>
    <t>Программное обеспечение системы "Саll-Center"</t>
  </si>
  <si>
    <t>Программное обеспечение модуль "Учет электрической энергии"</t>
  </si>
  <si>
    <t>Кондиционер АСH-12</t>
  </si>
  <si>
    <t>(вид деятельности по ОКЭД)</t>
  </si>
  <si>
    <r>
      <t xml:space="preserve">Шкаф </t>
    </r>
    <r>
      <rPr>
        <sz val="12"/>
        <color indexed="9"/>
        <rFont val="Times New Roman"/>
        <family val="1"/>
      </rPr>
      <t>плательный с зеркалом</t>
    </r>
  </si>
  <si>
    <t>Комплект мебели для документов</t>
  </si>
  <si>
    <t xml:space="preserve">продажа электроэнергии потребителю (окэд 35140) </t>
  </si>
  <si>
    <t xml:space="preserve">Мебель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</si>
</sst>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24" borderId="12" xfId="0" applyFont="1" applyFill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73" fontId="2" fillId="24" borderId="12" xfId="0" applyNumberFormat="1" applyFont="1" applyFill="1" applyBorder="1" applyAlignment="1">
      <alignment horizontal="center"/>
    </xf>
    <xf numFmtId="173" fontId="2" fillId="24" borderId="12" xfId="0" applyNumberFormat="1" applyFont="1" applyFill="1" applyBorder="1" applyAlignment="1">
      <alignment horizontal="center" vertical="center"/>
    </xf>
    <xf numFmtId="173" fontId="2" fillId="24" borderId="10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173" fontId="2" fillId="24" borderId="10" xfId="0" applyNumberFormat="1" applyFont="1" applyFill="1" applyBorder="1" applyAlignment="1">
      <alignment horizontal="center"/>
    </xf>
    <xf numFmtId="178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3" fontId="2" fillId="0" borderId="12" xfId="0" applyNumberFormat="1" applyFont="1" applyBorder="1" applyAlignment="1">
      <alignment horizontal="center" vertical="center" textRotation="90" wrapText="1"/>
    </xf>
    <xf numFmtId="173" fontId="2" fillId="0" borderId="13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8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55"/>
  <sheetViews>
    <sheetView tabSelected="1" view="pageBreakPreview" zoomScale="85" zoomScaleSheetLayoutView="85" zoomScalePageLayoutView="0" workbookViewId="0" topLeftCell="E1">
      <selection activeCell="A48" sqref="A48:S48"/>
    </sheetView>
  </sheetViews>
  <sheetFormatPr defaultColWidth="9.00390625" defaultRowHeight="12.75"/>
  <cols>
    <col min="1" max="1" width="3.875" style="1" customWidth="1"/>
    <col min="2" max="2" width="23.875" style="1" customWidth="1"/>
    <col min="3" max="3" width="23.75390625" style="1" customWidth="1"/>
    <col min="4" max="4" width="46.75390625" style="1" customWidth="1"/>
    <col min="5" max="5" width="14.375" style="1" customWidth="1"/>
    <col min="6" max="6" width="6.25390625" style="1" customWidth="1"/>
    <col min="7" max="7" width="11.625" style="1" customWidth="1"/>
    <col min="8" max="8" width="11.375" style="1" customWidth="1"/>
    <col min="9" max="9" width="11.75390625" style="1" customWidth="1"/>
    <col min="10" max="10" width="10.875" style="1" customWidth="1"/>
    <col min="11" max="11" width="13.625" style="1" customWidth="1"/>
    <col min="12" max="12" width="5.75390625" style="1" customWidth="1"/>
    <col min="13" max="13" width="12.25390625" style="1" customWidth="1"/>
    <col min="14" max="14" width="10.125" style="1" customWidth="1"/>
    <col min="15" max="15" width="11.875" style="1" bestFit="1" customWidth="1"/>
    <col min="16" max="16" width="10.875" style="1" customWidth="1"/>
    <col min="17" max="17" width="13.25390625" style="1" customWidth="1"/>
    <col min="18" max="18" width="13.125" style="1" customWidth="1"/>
    <col min="19" max="19" width="10.75390625" style="1" customWidth="1"/>
    <col min="20" max="16384" width="9.125" style="1" customWidth="1"/>
  </cols>
  <sheetData>
    <row r="1" spans="16:19" ht="15.75">
      <c r="P1" s="38"/>
      <c r="Q1" s="38"/>
      <c r="R1" s="38"/>
      <c r="S1" s="38"/>
    </row>
    <row r="2" spans="16:19" ht="15.75">
      <c r="P2" s="38" t="s">
        <v>39</v>
      </c>
      <c r="Q2" s="38"/>
      <c r="R2" s="38"/>
      <c r="S2" s="38"/>
    </row>
    <row r="3" spans="16:19" ht="15.75">
      <c r="P3" s="38" t="s">
        <v>40</v>
      </c>
      <c r="Q3" s="38"/>
      <c r="R3" s="38"/>
      <c r="S3" s="38"/>
    </row>
    <row r="4" spans="16:19" ht="15.75">
      <c r="P4" s="38" t="s">
        <v>41</v>
      </c>
      <c r="Q4" s="38"/>
      <c r="R4" s="38"/>
      <c r="S4" s="38"/>
    </row>
    <row r="5" spans="16:19" ht="15.75">
      <c r="P5" s="38" t="s">
        <v>42</v>
      </c>
      <c r="Q5" s="38"/>
      <c r="R5" s="38"/>
      <c r="S5" s="38"/>
    </row>
    <row r="6" spans="16:19" ht="15.75">
      <c r="P6" s="38" t="s">
        <v>43</v>
      </c>
      <c r="Q6" s="38"/>
      <c r="R6" s="38"/>
      <c r="S6" s="38"/>
    </row>
    <row r="7" spans="16:19" ht="15.75">
      <c r="P7" s="38" t="s">
        <v>44</v>
      </c>
      <c r="Q7" s="38"/>
      <c r="R7" s="38"/>
      <c r="S7" s="38"/>
    </row>
    <row r="9" spans="1:19" ht="15.75">
      <c r="A9" s="39" t="s">
        <v>45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5.75">
      <c r="A10" s="40" t="s">
        <v>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5.75">
      <c r="A11" s="41" t="s">
        <v>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5.75">
      <c r="A12" s="39" t="s">
        <v>15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5.75">
      <c r="A13" s="47" t="s">
        <v>59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2" customHeight="1">
      <c r="A14" s="57" t="s">
        <v>56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2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5.75">
      <c r="A16" s="47" t="s">
        <v>46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1.25" customHeight="1">
      <c r="A17" s="55" t="s">
        <v>32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ht="16.5" customHeight="1"/>
    <row r="19" spans="1:19" ht="60" customHeight="1">
      <c r="A19" s="44" t="s">
        <v>0</v>
      </c>
      <c r="B19" s="44" t="s">
        <v>14</v>
      </c>
      <c r="C19" s="44" t="s">
        <v>12</v>
      </c>
      <c r="D19" s="44" t="s">
        <v>1</v>
      </c>
      <c r="E19" s="3" t="s">
        <v>2</v>
      </c>
      <c r="F19" s="48" t="s">
        <v>8</v>
      </c>
      <c r="G19" s="48"/>
      <c r="H19" s="48"/>
      <c r="I19" s="48"/>
      <c r="J19" s="48"/>
      <c r="K19" s="48"/>
      <c r="L19" s="44" t="s">
        <v>9</v>
      </c>
      <c r="M19" s="44"/>
      <c r="N19" s="44"/>
      <c r="O19" s="44"/>
      <c r="P19" s="44"/>
      <c r="Q19" s="44"/>
      <c r="R19" s="51" t="s">
        <v>13</v>
      </c>
      <c r="S19" s="44" t="s">
        <v>7</v>
      </c>
    </row>
    <row r="20" spans="1:19" ht="15" customHeight="1">
      <c r="A20" s="44"/>
      <c r="B20" s="44"/>
      <c r="C20" s="44"/>
      <c r="D20" s="44"/>
      <c r="E20" s="44" t="s">
        <v>22</v>
      </c>
      <c r="F20" s="44" t="s">
        <v>3</v>
      </c>
      <c r="G20" s="44" t="s">
        <v>4</v>
      </c>
      <c r="H20" s="44" t="s">
        <v>3</v>
      </c>
      <c r="I20" s="44" t="s">
        <v>5</v>
      </c>
      <c r="J20" s="45" t="s">
        <v>3</v>
      </c>
      <c r="K20" s="44" t="s">
        <v>6</v>
      </c>
      <c r="L20" s="44" t="s">
        <v>3</v>
      </c>
      <c r="M20" s="44" t="s">
        <v>4</v>
      </c>
      <c r="N20" s="45" t="s">
        <v>3</v>
      </c>
      <c r="O20" s="44" t="s">
        <v>5</v>
      </c>
      <c r="P20" s="45" t="s">
        <v>3</v>
      </c>
      <c r="Q20" s="44" t="s">
        <v>6</v>
      </c>
      <c r="R20" s="46"/>
      <c r="S20" s="44"/>
    </row>
    <row r="21" spans="1:19" ht="46.5" customHeight="1">
      <c r="A21" s="44"/>
      <c r="B21" s="44"/>
      <c r="C21" s="44"/>
      <c r="D21" s="44"/>
      <c r="E21" s="44"/>
      <c r="F21" s="44"/>
      <c r="G21" s="44"/>
      <c r="H21" s="44"/>
      <c r="I21" s="44"/>
      <c r="J21" s="45"/>
      <c r="K21" s="44"/>
      <c r="L21" s="44"/>
      <c r="M21" s="44"/>
      <c r="N21" s="45"/>
      <c r="O21" s="44"/>
      <c r="P21" s="45"/>
      <c r="Q21" s="44"/>
      <c r="R21" s="56"/>
      <c r="S21" s="44"/>
    </row>
    <row r="22" spans="1:19" ht="20.25" customHeight="1">
      <c r="A22" s="2">
        <v>1</v>
      </c>
      <c r="B22" s="51" t="s">
        <v>23</v>
      </c>
      <c r="C22" s="49" t="s">
        <v>24</v>
      </c>
      <c r="D22" s="5" t="s">
        <v>26</v>
      </c>
      <c r="E22" s="4" t="s">
        <v>25</v>
      </c>
      <c r="F22" s="4" t="s">
        <v>10</v>
      </c>
      <c r="G22" s="6">
        <f>M22</f>
        <v>2</v>
      </c>
      <c r="H22" s="2" t="s">
        <v>11</v>
      </c>
      <c r="I22" s="7">
        <f aca="true" t="shared" si="0" ref="I22:I33">O22</f>
        <v>123.21428</v>
      </c>
      <c r="J22" s="4" t="s">
        <v>11</v>
      </c>
      <c r="K22" s="42" t="s">
        <v>20</v>
      </c>
      <c r="L22" s="4" t="s">
        <v>10</v>
      </c>
      <c r="M22" s="8">
        <f>3-1</f>
        <v>2</v>
      </c>
      <c r="N22" s="4" t="s">
        <v>11</v>
      </c>
      <c r="O22" s="32">
        <f>2*61607.14/1000</f>
        <v>123.21428</v>
      </c>
      <c r="P22" s="4" t="s">
        <v>11</v>
      </c>
      <c r="Q22" s="42" t="s">
        <v>20</v>
      </c>
      <c r="R22" s="6">
        <f aca="true" t="shared" si="1" ref="R22:R33">O22/I22*100-100</f>
        <v>0</v>
      </c>
      <c r="S22" s="52" t="s">
        <v>16</v>
      </c>
    </row>
    <row r="23" spans="1:19" ht="18.75" customHeight="1">
      <c r="A23" s="2">
        <v>2</v>
      </c>
      <c r="B23" s="46"/>
      <c r="C23" s="50"/>
      <c r="D23" s="9" t="s">
        <v>21</v>
      </c>
      <c r="E23" s="10" t="s">
        <v>25</v>
      </c>
      <c r="F23" s="10" t="s">
        <v>10</v>
      </c>
      <c r="G23" s="6"/>
      <c r="H23" s="11" t="s">
        <v>11</v>
      </c>
      <c r="I23" s="12">
        <f t="shared" si="0"/>
        <v>763.15446614</v>
      </c>
      <c r="J23" s="10" t="s">
        <v>11</v>
      </c>
      <c r="K23" s="43"/>
      <c r="L23" s="10" t="s">
        <v>10</v>
      </c>
      <c r="M23" s="13"/>
      <c r="N23" s="10" t="s">
        <v>11</v>
      </c>
      <c r="O23" s="31">
        <f>1175.89286*0.649</f>
        <v>763.15446614</v>
      </c>
      <c r="P23" s="10" t="s">
        <v>11</v>
      </c>
      <c r="Q23" s="43"/>
      <c r="R23" s="6">
        <f t="shared" si="1"/>
        <v>0</v>
      </c>
      <c r="S23" s="53"/>
    </row>
    <row r="24" spans="1:19" ht="25.5" customHeight="1">
      <c r="A24" s="2">
        <v>3</v>
      </c>
      <c r="B24" s="46"/>
      <c r="C24" s="50"/>
      <c r="D24" s="5" t="s">
        <v>27</v>
      </c>
      <c r="E24" s="4" t="s">
        <v>19</v>
      </c>
      <c r="F24" s="4" t="s">
        <v>10</v>
      </c>
      <c r="G24" s="6">
        <f aca="true" t="shared" si="2" ref="G24:G30">M24</f>
        <v>1</v>
      </c>
      <c r="H24" s="2" t="s">
        <v>11</v>
      </c>
      <c r="I24" s="12">
        <f t="shared" si="0"/>
        <v>185.714</v>
      </c>
      <c r="J24" s="4" t="s">
        <v>11</v>
      </c>
      <c r="K24" s="43"/>
      <c r="L24" s="4" t="s">
        <v>10</v>
      </c>
      <c r="M24" s="10">
        <v>1</v>
      </c>
      <c r="N24" s="4" t="s">
        <v>11</v>
      </c>
      <c r="O24" s="32">
        <v>185.714</v>
      </c>
      <c r="P24" s="4" t="s">
        <v>11</v>
      </c>
      <c r="Q24" s="43"/>
      <c r="R24" s="6">
        <f t="shared" si="1"/>
        <v>0</v>
      </c>
      <c r="S24" s="53"/>
    </row>
    <row r="25" spans="1:19" ht="70.5" customHeight="1">
      <c r="A25" s="2">
        <v>4</v>
      </c>
      <c r="B25" s="46"/>
      <c r="C25" s="50"/>
      <c r="D25" s="37" t="s">
        <v>33</v>
      </c>
      <c r="E25" s="4" t="s">
        <v>19</v>
      </c>
      <c r="F25" s="4" t="s">
        <v>10</v>
      </c>
      <c r="G25" s="6">
        <f t="shared" si="2"/>
        <v>6</v>
      </c>
      <c r="H25" s="2" t="s">
        <v>11</v>
      </c>
      <c r="I25" s="12">
        <f t="shared" si="0"/>
        <v>1375.71426</v>
      </c>
      <c r="J25" s="4" t="s">
        <v>11</v>
      </c>
      <c r="K25" s="43"/>
      <c r="L25" s="4" t="s">
        <v>10</v>
      </c>
      <c r="M25" s="10">
        <v>6</v>
      </c>
      <c r="N25" s="4" t="s">
        <v>11</v>
      </c>
      <c r="O25" s="32">
        <f>6*229.28571</f>
        <v>1375.71426</v>
      </c>
      <c r="P25" s="4" t="s">
        <v>11</v>
      </c>
      <c r="Q25" s="43"/>
      <c r="R25" s="6">
        <f t="shared" si="1"/>
        <v>0</v>
      </c>
      <c r="S25" s="53"/>
    </row>
    <row r="26" spans="1:20" ht="28.5" customHeight="1">
      <c r="A26" s="4">
        <v>5</v>
      </c>
      <c r="B26" s="46"/>
      <c r="C26" s="50"/>
      <c r="D26" s="20" t="s">
        <v>28</v>
      </c>
      <c r="E26" s="4" t="s">
        <v>19</v>
      </c>
      <c r="F26" s="4" t="s">
        <v>10</v>
      </c>
      <c r="G26" s="6">
        <f t="shared" si="2"/>
        <v>1</v>
      </c>
      <c r="H26" s="2" t="s">
        <v>11</v>
      </c>
      <c r="I26" s="12">
        <f t="shared" si="0"/>
        <v>38.986</v>
      </c>
      <c r="J26" s="4" t="s">
        <v>11</v>
      </c>
      <c r="K26" s="43"/>
      <c r="L26" s="4" t="s">
        <v>10</v>
      </c>
      <c r="M26" s="10">
        <v>1</v>
      </c>
      <c r="N26" s="4" t="s">
        <v>11</v>
      </c>
      <c r="O26" s="33">
        <v>38.986</v>
      </c>
      <c r="P26" s="4" t="s">
        <v>11</v>
      </c>
      <c r="Q26" s="43"/>
      <c r="R26" s="6">
        <f t="shared" si="1"/>
        <v>0</v>
      </c>
      <c r="S26" s="53"/>
      <c r="T26" s="18"/>
    </row>
    <row r="27" spans="1:19" ht="23.25" customHeight="1">
      <c r="A27" s="4">
        <v>6</v>
      </c>
      <c r="B27" s="46"/>
      <c r="C27" s="50"/>
      <c r="D27" s="5" t="s">
        <v>29</v>
      </c>
      <c r="E27" s="4" t="s">
        <v>19</v>
      </c>
      <c r="F27" s="4" t="s">
        <v>10</v>
      </c>
      <c r="G27" s="6">
        <f t="shared" si="2"/>
        <v>1</v>
      </c>
      <c r="H27" s="2" t="s">
        <v>11</v>
      </c>
      <c r="I27" s="12">
        <f t="shared" si="0"/>
        <v>254.464</v>
      </c>
      <c r="J27" s="4" t="s">
        <v>11</v>
      </c>
      <c r="K27" s="43"/>
      <c r="L27" s="4" t="s">
        <v>10</v>
      </c>
      <c r="M27" s="10">
        <v>1</v>
      </c>
      <c r="N27" s="4" t="s">
        <v>11</v>
      </c>
      <c r="O27" s="32">
        <v>254.464</v>
      </c>
      <c r="P27" s="4" t="s">
        <v>11</v>
      </c>
      <c r="Q27" s="43"/>
      <c r="R27" s="6">
        <f t="shared" si="1"/>
        <v>0</v>
      </c>
      <c r="S27" s="53"/>
    </row>
    <row r="28" spans="1:19" ht="27" customHeight="1">
      <c r="A28" s="4">
        <v>7</v>
      </c>
      <c r="B28" s="46"/>
      <c r="C28" s="50"/>
      <c r="D28" s="5" t="s">
        <v>30</v>
      </c>
      <c r="E28" s="4" t="s">
        <v>19</v>
      </c>
      <c r="F28" s="4" t="s">
        <v>10</v>
      </c>
      <c r="G28" s="6">
        <f t="shared" si="2"/>
        <v>1</v>
      </c>
      <c r="H28" s="2" t="s">
        <v>11</v>
      </c>
      <c r="I28" s="8">
        <f t="shared" si="0"/>
        <v>62.054</v>
      </c>
      <c r="J28" s="4" t="s">
        <v>11</v>
      </c>
      <c r="K28" s="43"/>
      <c r="L28" s="4" t="s">
        <v>10</v>
      </c>
      <c r="M28" s="10">
        <v>1</v>
      </c>
      <c r="N28" s="4" t="s">
        <v>11</v>
      </c>
      <c r="O28" s="33">
        <v>62.054</v>
      </c>
      <c r="P28" s="4" t="s">
        <v>11</v>
      </c>
      <c r="Q28" s="43"/>
      <c r="R28" s="6">
        <f t="shared" si="1"/>
        <v>0</v>
      </c>
      <c r="S28" s="53"/>
    </row>
    <row r="29" spans="1:19" ht="19.5" customHeight="1">
      <c r="A29" s="4">
        <v>8</v>
      </c>
      <c r="B29" s="46"/>
      <c r="C29" s="50"/>
      <c r="D29" s="5" t="s">
        <v>31</v>
      </c>
      <c r="E29" s="4" t="s">
        <v>19</v>
      </c>
      <c r="F29" s="4" t="s">
        <v>10</v>
      </c>
      <c r="G29" s="6">
        <f t="shared" si="2"/>
        <v>1</v>
      </c>
      <c r="H29" s="2" t="s">
        <v>11</v>
      </c>
      <c r="I29" s="12">
        <f t="shared" si="0"/>
        <v>35.714</v>
      </c>
      <c r="J29" s="4" t="s">
        <v>11</v>
      </c>
      <c r="K29" s="43"/>
      <c r="L29" s="4" t="s">
        <v>10</v>
      </c>
      <c r="M29" s="10">
        <v>1</v>
      </c>
      <c r="N29" s="4" t="s">
        <v>11</v>
      </c>
      <c r="O29" s="32">
        <v>35.714</v>
      </c>
      <c r="P29" s="4" t="s">
        <v>11</v>
      </c>
      <c r="Q29" s="43"/>
      <c r="R29" s="6">
        <f t="shared" si="1"/>
        <v>0</v>
      </c>
      <c r="S29" s="53"/>
    </row>
    <row r="30" spans="1:19" ht="20.25" customHeight="1">
      <c r="A30" s="4">
        <v>9</v>
      </c>
      <c r="B30" s="46"/>
      <c r="C30" s="50"/>
      <c r="D30" s="5" t="s">
        <v>60</v>
      </c>
      <c r="E30" s="4" t="s">
        <v>19</v>
      </c>
      <c r="F30" s="4" t="s">
        <v>10</v>
      </c>
      <c r="G30" s="6">
        <f t="shared" si="2"/>
        <v>18</v>
      </c>
      <c r="H30" s="2" t="s">
        <v>11</v>
      </c>
      <c r="I30" s="12">
        <f t="shared" si="0"/>
        <v>675.893</v>
      </c>
      <c r="J30" s="4" t="s">
        <v>11</v>
      </c>
      <c r="K30" s="43"/>
      <c r="L30" s="4" t="s">
        <v>10</v>
      </c>
      <c r="M30" s="10">
        <v>18</v>
      </c>
      <c r="N30" s="4" t="s">
        <v>11</v>
      </c>
      <c r="O30" s="32">
        <v>675.893</v>
      </c>
      <c r="P30" s="4" t="s">
        <v>11</v>
      </c>
      <c r="Q30" s="43"/>
      <c r="R30" s="6">
        <f t="shared" si="1"/>
        <v>0</v>
      </c>
      <c r="S30" s="53"/>
    </row>
    <row r="31" spans="1:19" ht="29.25" customHeight="1">
      <c r="A31" s="4">
        <v>10</v>
      </c>
      <c r="B31" s="46"/>
      <c r="C31" s="50"/>
      <c r="D31" s="19" t="s">
        <v>21</v>
      </c>
      <c r="E31" s="4" t="s">
        <v>19</v>
      </c>
      <c r="F31" s="4" t="s">
        <v>10</v>
      </c>
      <c r="G31" s="6"/>
      <c r="H31" s="2" t="s">
        <v>11</v>
      </c>
      <c r="I31" s="12">
        <f t="shared" si="0"/>
        <v>1825.313</v>
      </c>
      <c r="J31" s="4" t="s">
        <v>11</v>
      </c>
      <c r="K31" s="43"/>
      <c r="L31" s="4" t="s">
        <v>10</v>
      </c>
      <c r="M31" s="10"/>
      <c r="N31" s="4" t="s">
        <v>11</v>
      </c>
      <c r="O31" s="32">
        <v>1825.313</v>
      </c>
      <c r="P31" s="4" t="s">
        <v>11</v>
      </c>
      <c r="Q31" s="43"/>
      <c r="R31" s="6">
        <f t="shared" si="1"/>
        <v>0</v>
      </c>
      <c r="S31" s="53"/>
    </row>
    <row r="32" spans="1:19" ht="24" customHeight="1">
      <c r="A32" s="23">
        <v>11</v>
      </c>
      <c r="B32" s="46"/>
      <c r="C32" s="50"/>
      <c r="D32" s="20" t="s">
        <v>50</v>
      </c>
      <c r="E32" s="4" t="s">
        <v>19</v>
      </c>
      <c r="F32" s="4" t="s">
        <v>10</v>
      </c>
      <c r="G32" s="6">
        <f>M32</f>
        <v>1</v>
      </c>
      <c r="H32" s="2" t="s">
        <v>11</v>
      </c>
      <c r="I32" s="12">
        <f t="shared" si="0"/>
        <v>99.107</v>
      </c>
      <c r="J32" s="4" t="s">
        <v>11</v>
      </c>
      <c r="K32" s="43"/>
      <c r="L32" s="4" t="s">
        <v>10</v>
      </c>
      <c r="M32" s="10">
        <v>1</v>
      </c>
      <c r="N32" s="4" t="s">
        <v>11</v>
      </c>
      <c r="O32" s="32">
        <v>99.107</v>
      </c>
      <c r="P32" s="4" t="s">
        <v>11</v>
      </c>
      <c r="Q32" s="43"/>
      <c r="R32" s="6">
        <f t="shared" si="1"/>
        <v>0</v>
      </c>
      <c r="S32" s="53"/>
    </row>
    <row r="33" spans="1:19" ht="30" customHeight="1">
      <c r="A33" s="23">
        <v>12</v>
      </c>
      <c r="B33" s="46"/>
      <c r="C33" s="50"/>
      <c r="D33" s="5" t="s">
        <v>49</v>
      </c>
      <c r="E33" s="4" t="s">
        <v>19</v>
      </c>
      <c r="F33" s="4" t="s">
        <v>10</v>
      </c>
      <c r="G33" s="6">
        <f>M33</f>
        <v>1</v>
      </c>
      <c r="H33" s="2" t="s">
        <v>11</v>
      </c>
      <c r="I33" s="12">
        <f t="shared" si="0"/>
        <v>24.59821</v>
      </c>
      <c r="J33" s="4" t="s">
        <v>11</v>
      </c>
      <c r="K33" s="43"/>
      <c r="L33" s="4" t="s">
        <v>10</v>
      </c>
      <c r="M33" s="10">
        <v>1</v>
      </c>
      <c r="N33" s="4" t="s">
        <v>11</v>
      </c>
      <c r="O33" s="32">
        <v>24.59821</v>
      </c>
      <c r="P33" s="4" t="s">
        <v>11</v>
      </c>
      <c r="Q33" s="43"/>
      <c r="R33" s="6">
        <f t="shared" si="1"/>
        <v>0</v>
      </c>
      <c r="S33" s="53"/>
    </row>
    <row r="34" spans="1:20" ht="23.25" customHeight="1">
      <c r="A34" s="22">
        <v>13</v>
      </c>
      <c r="B34" s="46"/>
      <c r="C34" s="46" t="s">
        <v>34</v>
      </c>
      <c r="D34" s="5" t="s">
        <v>55</v>
      </c>
      <c r="E34" s="4" t="s">
        <v>35</v>
      </c>
      <c r="F34" s="4" t="s">
        <v>10</v>
      </c>
      <c r="G34" s="6">
        <f aca="true" t="shared" si="3" ref="G34:G39">M34</f>
        <v>1</v>
      </c>
      <c r="H34" s="11" t="s">
        <v>11</v>
      </c>
      <c r="I34" s="12">
        <v>61.9</v>
      </c>
      <c r="J34" s="4" t="s">
        <v>11</v>
      </c>
      <c r="K34" s="43"/>
      <c r="L34" s="4" t="s">
        <v>10</v>
      </c>
      <c r="M34" s="21">
        <v>1</v>
      </c>
      <c r="N34" s="10" t="s">
        <v>11</v>
      </c>
      <c r="O34" s="30">
        <f>50.446+5.357+7.142</f>
        <v>62.945</v>
      </c>
      <c r="P34" s="10" t="s">
        <v>11</v>
      </c>
      <c r="Q34" s="43"/>
      <c r="R34" s="7">
        <f>O34/I34*100-100</f>
        <v>1.688206785137325</v>
      </c>
      <c r="S34" s="53"/>
      <c r="T34" s="18"/>
    </row>
    <row r="35" spans="1:19" ht="24.75" customHeight="1">
      <c r="A35" s="22">
        <v>14</v>
      </c>
      <c r="B35" s="46"/>
      <c r="C35" s="46"/>
      <c r="D35" s="5" t="s">
        <v>36</v>
      </c>
      <c r="E35" s="4" t="s">
        <v>35</v>
      </c>
      <c r="F35" s="10" t="s">
        <v>10</v>
      </c>
      <c r="G35" s="6">
        <f>M35</f>
        <v>1</v>
      </c>
      <c r="H35" s="11" t="s">
        <v>11</v>
      </c>
      <c r="I35" s="12">
        <f>O35</f>
        <v>116.07142999999999</v>
      </c>
      <c r="J35" s="10" t="s">
        <v>11</v>
      </c>
      <c r="K35" s="43"/>
      <c r="L35" s="10" t="s">
        <v>10</v>
      </c>
      <c r="M35" s="13">
        <v>1</v>
      </c>
      <c r="N35" s="10" t="s">
        <v>11</v>
      </c>
      <c r="O35" s="30">
        <f>102.67857+13.39286</f>
        <v>116.07142999999999</v>
      </c>
      <c r="P35" s="10" t="s">
        <v>11</v>
      </c>
      <c r="Q35" s="43"/>
      <c r="R35" s="6">
        <f aca="true" t="shared" si="4" ref="R35:R43">O35/I35*100-100</f>
        <v>0</v>
      </c>
      <c r="S35" s="53"/>
    </row>
    <row r="36" spans="1:19" ht="18.75" customHeight="1">
      <c r="A36" s="22">
        <v>15</v>
      </c>
      <c r="B36" s="46"/>
      <c r="C36" s="46"/>
      <c r="D36" s="9" t="s">
        <v>57</v>
      </c>
      <c r="E36" s="4" t="s">
        <v>35</v>
      </c>
      <c r="F36" s="10" t="s">
        <v>10</v>
      </c>
      <c r="G36" s="6">
        <f t="shared" si="3"/>
        <v>1</v>
      </c>
      <c r="H36" s="11" t="s">
        <v>11</v>
      </c>
      <c r="I36" s="12">
        <f>O36</f>
        <v>31.25</v>
      </c>
      <c r="J36" s="10" t="s">
        <v>11</v>
      </c>
      <c r="K36" s="43"/>
      <c r="L36" s="10" t="s">
        <v>10</v>
      </c>
      <c r="M36" s="13">
        <v>1</v>
      </c>
      <c r="N36" s="10" t="s">
        <v>11</v>
      </c>
      <c r="O36" s="30">
        <v>31.25</v>
      </c>
      <c r="P36" s="10" t="s">
        <v>11</v>
      </c>
      <c r="Q36" s="43"/>
      <c r="R36" s="6">
        <f t="shared" si="4"/>
        <v>0</v>
      </c>
      <c r="S36" s="53"/>
    </row>
    <row r="37" spans="1:20" ht="21" customHeight="1">
      <c r="A37" s="22">
        <v>16</v>
      </c>
      <c r="B37" s="46"/>
      <c r="C37" s="46"/>
      <c r="D37" s="9" t="s">
        <v>58</v>
      </c>
      <c r="E37" s="4" t="s">
        <v>35</v>
      </c>
      <c r="F37" s="10" t="s">
        <v>10</v>
      </c>
      <c r="G37" s="6">
        <f t="shared" si="3"/>
        <v>1</v>
      </c>
      <c r="H37" s="11" t="s">
        <v>11</v>
      </c>
      <c r="I37" s="12">
        <f>O37</f>
        <v>53.4375</v>
      </c>
      <c r="J37" s="10" t="s">
        <v>11</v>
      </c>
      <c r="K37" s="43"/>
      <c r="L37" s="10" t="s">
        <v>10</v>
      </c>
      <c r="M37" s="13">
        <v>1</v>
      </c>
      <c r="N37" s="10" t="s">
        <v>11</v>
      </c>
      <c r="O37" s="30">
        <v>53.4375</v>
      </c>
      <c r="P37" s="10" t="s">
        <v>11</v>
      </c>
      <c r="Q37" s="43"/>
      <c r="R37" s="6">
        <f t="shared" si="4"/>
        <v>0</v>
      </c>
      <c r="S37" s="53"/>
      <c r="T37" s="18"/>
    </row>
    <row r="38" spans="1:19" ht="15.75">
      <c r="A38" s="22">
        <v>17</v>
      </c>
      <c r="B38" s="46"/>
      <c r="C38" s="46"/>
      <c r="D38" s="9" t="s">
        <v>37</v>
      </c>
      <c r="E38" s="4" t="s">
        <v>35</v>
      </c>
      <c r="F38" s="10" t="s">
        <v>10</v>
      </c>
      <c r="G38" s="6"/>
      <c r="H38" s="11" t="s">
        <v>11</v>
      </c>
      <c r="I38" s="12">
        <f>O38</f>
        <v>327.76786</v>
      </c>
      <c r="J38" s="10" t="s">
        <v>11</v>
      </c>
      <c r="K38" s="43"/>
      <c r="L38" s="10" t="s">
        <v>10</v>
      </c>
      <c r="M38" s="13"/>
      <c r="N38" s="10" t="s">
        <v>11</v>
      </c>
      <c r="O38" s="31">
        <v>327.76786</v>
      </c>
      <c r="P38" s="10" t="s">
        <v>11</v>
      </c>
      <c r="Q38" s="43"/>
      <c r="R38" s="6">
        <f t="shared" si="4"/>
        <v>0</v>
      </c>
      <c r="S38" s="53"/>
    </row>
    <row r="39" spans="1:19" ht="15.75">
      <c r="A39" s="22">
        <v>18</v>
      </c>
      <c r="B39" s="46"/>
      <c r="C39" s="46"/>
      <c r="D39" s="9" t="s">
        <v>47</v>
      </c>
      <c r="E39" s="4" t="s">
        <v>48</v>
      </c>
      <c r="F39" s="10" t="s">
        <v>10</v>
      </c>
      <c r="G39" s="6">
        <f t="shared" si="3"/>
        <v>1</v>
      </c>
      <c r="H39" s="11" t="s">
        <v>11</v>
      </c>
      <c r="I39" s="12">
        <f>O39</f>
        <v>142.85714</v>
      </c>
      <c r="J39" s="10" t="s">
        <v>11</v>
      </c>
      <c r="K39" s="43"/>
      <c r="L39" s="10" t="s">
        <v>10</v>
      </c>
      <c r="M39" s="13">
        <v>1</v>
      </c>
      <c r="N39" s="10" t="s">
        <v>11</v>
      </c>
      <c r="O39" s="31">
        <v>142.85714</v>
      </c>
      <c r="P39" s="10" t="s">
        <v>11</v>
      </c>
      <c r="Q39" s="43"/>
      <c r="R39" s="6">
        <f t="shared" si="4"/>
        <v>0</v>
      </c>
      <c r="S39" s="53"/>
    </row>
    <row r="40" spans="1:19" ht="19.5" customHeight="1">
      <c r="A40" s="22">
        <v>19</v>
      </c>
      <c r="B40" s="46"/>
      <c r="C40" s="46"/>
      <c r="D40" s="9" t="s">
        <v>38</v>
      </c>
      <c r="E40" s="4" t="s">
        <v>48</v>
      </c>
      <c r="F40" s="10" t="s">
        <v>10</v>
      </c>
      <c r="G40" s="6"/>
      <c r="H40" s="11" t="s">
        <v>11</v>
      </c>
      <c r="I40" s="12">
        <v>4828</v>
      </c>
      <c r="J40" s="10" t="s">
        <v>11</v>
      </c>
      <c r="K40" s="43"/>
      <c r="L40" s="10" t="s">
        <v>10</v>
      </c>
      <c r="M40" s="13"/>
      <c r="N40" s="10" t="s">
        <v>11</v>
      </c>
      <c r="O40" s="34">
        <f>6125.761-171.933-1125.662</f>
        <v>4828.166</v>
      </c>
      <c r="P40" s="10" t="s">
        <v>11</v>
      </c>
      <c r="Q40" s="43"/>
      <c r="R40" s="6">
        <f t="shared" si="4"/>
        <v>0.003438276719137434</v>
      </c>
      <c r="S40" s="53"/>
    </row>
    <row r="41" spans="1:19" ht="15.75">
      <c r="A41" s="22">
        <v>20</v>
      </c>
      <c r="B41" s="46"/>
      <c r="C41" s="46"/>
      <c r="D41" s="9" t="s">
        <v>52</v>
      </c>
      <c r="E41" s="4" t="s">
        <v>48</v>
      </c>
      <c r="F41" s="10" t="s">
        <v>10</v>
      </c>
      <c r="G41" s="6"/>
      <c r="H41" s="11" t="s">
        <v>11</v>
      </c>
      <c r="I41" s="12">
        <v>436</v>
      </c>
      <c r="J41" s="10" t="s">
        <v>11</v>
      </c>
      <c r="K41" s="43"/>
      <c r="L41" s="10" t="s">
        <v>10</v>
      </c>
      <c r="M41" s="13"/>
      <c r="N41" s="10" t="s">
        <v>11</v>
      </c>
      <c r="O41" s="35">
        <f>707.143-35.357-235.797</f>
        <v>435.98900000000003</v>
      </c>
      <c r="P41" s="10" t="s">
        <v>11</v>
      </c>
      <c r="Q41" s="43"/>
      <c r="R41" s="6">
        <f t="shared" si="4"/>
        <v>-0.002522935779808222</v>
      </c>
      <c r="S41" s="53"/>
    </row>
    <row r="42" spans="1:19" ht="30.75" customHeight="1">
      <c r="A42" s="22">
        <v>21</v>
      </c>
      <c r="B42" s="46"/>
      <c r="C42" s="46"/>
      <c r="D42" s="9" t="s">
        <v>53</v>
      </c>
      <c r="E42" s="4" t="s">
        <v>48</v>
      </c>
      <c r="F42" s="10" t="s">
        <v>10</v>
      </c>
      <c r="G42" s="6"/>
      <c r="H42" s="11" t="s">
        <v>11</v>
      </c>
      <c r="I42" s="12">
        <f>O42</f>
        <v>1272.04</v>
      </c>
      <c r="J42" s="10" t="s">
        <v>11</v>
      </c>
      <c r="K42" s="43"/>
      <c r="L42" s="10" t="s">
        <v>10</v>
      </c>
      <c r="M42" s="13"/>
      <c r="N42" s="10" t="s">
        <v>11</v>
      </c>
      <c r="O42" s="31">
        <f>1960-687.96</f>
        <v>1272.04</v>
      </c>
      <c r="P42" s="10" t="s">
        <v>11</v>
      </c>
      <c r="Q42" s="43"/>
      <c r="R42" s="6">
        <f t="shared" si="4"/>
        <v>0</v>
      </c>
      <c r="S42" s="53"/>
    </row>
    <row r="43" spans="1:19" ht="34.5" customHeight="1">
      <c r="A43" s="22">
        <v>22</v>
      </c>
      <c r="B43" s="46"/>
      <c r="C43" s="46"/>
      <c r="D43" s="9" t="s">
        <v>54</v>
      </c>
      <c r="E43" s="4" t="s">
        <v>48</v>
      </c>
      <c r="F43" s="10" t="s">
        <v>10</v>
      </c>
      <c r="G43" s="6"/>
      <c r="H43" s="11" t="s">
        <v>11</v>
      </c>
      <c r="I43" s="12">
        <v>7663</v>
      </c>
      <c r="J43" s="10" t="s">
        <v>11</v>
      </c>
      <c r="K43" s="43"/>
      <c r="L43" s="10" t="s">
        <v>10</v>
      </c>
      <c r="M43" s="13"/>
      <c r="N43" s="10" t="s">
        <v>11</v>
      </c>
      <c r="O43" s="31">
        <f>7142.85714+813.651</f>
        <v>7956.50814</v>
      </c>
      <c r="P43" s="10" t="s">
        <v>11</v>
      </c>
      <c r="Q43" s="43"/>
      <c r="R43" s="7">
        <f t="shared" si="4"/>
        <v>3.830198877724129</v>
      </c>
      <c r="S43" s="54"/>
    </row>
    <row r="44" spans="1:19" ht="15.75">
      <c r="A44" s="14"/>
      <c r="B44" s="15" t="s">
        <v>18</v>
      </c>
      <c r="C44" s="14"/>
      <c r="D44" s="14"/>
      <c r="E44" s="4"/>
      <c r="F44" s="14"/>
      <c r="G44" s="16">
        <f>SUM(G22:G43)</f>
        <v>38</v>
      </c>
      <c r="H44" s="15"/>
      <c r="I44" s="17">
        <f>SUM(I22:I43)</f>
        <v>20396.25014614</v>
      </c>
      <c r="J44" s="15"/>
      <c r="K44" s="15"/>
      <c r="L44" s="15"/>
      <c r="M44" s="16">
        <f>SUM(M22:M43)</f>
        <v>38</v>
      </c>
      <c r="N44" s="15"/>
      <c r="O44" s="17">
        <f>SUM(O22:O43)</f>
        <v>20690.958286139998</v>
      </c>
      <c r="P44" s="14"/>
      <c r="Q44" s="14"/>
      <c r="R44" s="6">
        <f>O44/I44*100-100</f>
        <v>1.4449133438176176</v>
      </c>
      <c r="S44" s="14"/>
    </row>
    <row r="45" spans="1:19" ht="15.75">
      <c r="A45" s="24"/>
      <c r="B45" s="25"/>
      <c r="C45" s="24"/>
      <c r="D45" s="24"/>
      <c r="E45" s="26"/>
      <c r="F45" s="24"/>
      <c r="G45" s="27"/>
      <c r="H45" s="25"/>
      <c r="I45" s="28"/>
      <c r="J45" s="25"/>
      <c r="K45" s="25"/>
      <c r="L45" s="25"/>
      <c r="M45" s="27"/>
      <c r="N45" s="25"/>
      <c r="O45" s="28"/>
      <c r="P45" s="24"/>
      <c r="Q45" s="24"/>
      <c r="R45" s="29"/>
      <c r="S45" s="24"/>
    </row>
    <row r="46" spans="1:19" ht="15.75">
      <c r="A46" s="24"/>
      <c r="B46" s="25"/>
      <c r="C46" s="24"/>
      <c r="D46" s="24"/>
      <c r="E46" s="26"/>
      <c r="F46" s="24"/>
      <c r="G46" s="27"/>
      <c r="H46" s="25"/>
      <c r="I46" s="28"/>
      <c r="J46" s="25"/>
      <c r="K46" s="25"/>
      <c r="L46" s="25"/>
      <c r="M46" s="27"/>
      <c r="N46" s="25"/>
      <c r="O46" s="28"/>
      <c r="P46" s="24"/>
      <c r="Q46" s="24"/>
      <c r="R46" s="29"/>
      <c r="S46" s="24"/>
    </row>
    <row r="48" spans="1:19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2" ht="15.75">
      <c r="P52" s="18"/>
    </row>
    <row r="55" ht="15.75">
      <c r="M55" s="18"/>
    </row>
  </sheetData>
  <sheetProtection/>
  <mergeCells count="44">
    <mergeCell ref="A14:S14"/>
    <mergeCell ref="A19:A21"/>
    <mergeCell ref="A17:S17"/>
    <mergeCell ref="R19:R21"/>
    <mergeCell ref="S19:S21"/>
    <mergeCell ref="E20:E21"/>
    <mergeCell ref="O20:O21"/>
    <mergeCell ref="P20:P21"/>
    <mergeCell ref="L19:Q19"/>
    <mergeCell ref="M20:M21"/>
    <mergeCell ref="N20:N21"/>
    <mergeCell ref="A13:S13"/>
    <mergeCell ref="A16:S16"/>
    <mergeCell ref="F20:F21"/>
    <mergeCell ref="D19:D21"/>
    <mergeCell ref="C19:C21"/>
    <mergeCell ref="B19:B21"/>
    <mergeCell ref="H20:H21"/>
    <mergeCell ref="Q20:Q21"/>
    <mergeCell ref="F19:K19"/>
    <mergeCell ref="L20:L21"/>
    <mergeCell ref="G20:G21"/>
    <mergeCell ref="I20:I21"/>
    <mergeCell ref="J20:J21"/>
    <mergeCell ref="K20:K21"/>
    <mergeCell ref="A48:S48"/>
    <mergeCell ref="K22:K43"/>
    <mergeCell ref="Q22:Q43"/>
    <mergeCell ref="A49:S49"/>
    <mergeCell ref="C34:C43"/>
    <mergeCell ref="C22:C33"/>
    <mergeCell ref="B22:B43"/>
    <mergeCell ref="S22:S43"/>
    <mergeCell ref="A12:S12"/>
    <mergeCell ref="A10:S10"/>
    <mergeCell ref="A11:S11"/>
    <mergeCell ref="P6:S6"/>
    <mergeCell ref="P7:S7"/>
    <mergeCell ref="P1:S1"/>
    <mergeCell ref="A9:S9"/>
    <mergeCell ref="P2:S2"/>
    <mergeCell ref="P3:S3"/>
    <mergeCell ref="P4:S4"/>
    <mergeCell ref="P5:S5"/>
  </mergeCells>
  <printOptions/>
  <pageMargins left="0.5905511811023623" right="0" top="0.5905511811023623" bottom="0.1968503937007874" header="0.2362204724409449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"Энергоцентр"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Дюсембаева</dc:creator>
  <cp:keywords/>
  <dc:description/>
  <cp:lastModifiedBy>Shomshekov</cp:lastModifiedBy>
  <cp:lastPrinted>2016-01-22T08:45:12Z</cp:lastPrinted>
  <dcterms:created xsi:type="dcterms:W3CDTF">2011-06-17T07:38:41Z</dcterms:created>
  <dcterms:modified xsi:type="dcterms:W3CDTF">2016-02-15T06:27:09Z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